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Q:\02　財政係\10　6年度\07　公営企業関係\02　照会・通知\2025.1.22 【2.14〆】公営企業に係る経営比較分析表（令和５年度決算）の分析等について（照会）\070207〆　公営企業に係る経営比較分析表\"/>
    </mc:Choice>
  </mc:AlternateContent>
  <xr:revisionPtr revIDLastSave="0" documentId="13_ncr:1_{3F04952E-F694-4362-B391-92899DDA3F01}" xr6:coauthVersionLast="36" xr6:coauthVersionMax="47" xr10:uidLastSave="{00000000-0000-0000-0000-000000000000}"/>
  <workbookProtection workbookAlgorithmName="SHA-512" workbookHashValue="Ak0SnmYQmzY+SQ0O3n29Yc4qFG4hXGOPlBJ8yfVbbwzH+w7Z2kFas3vkiTlGugcN368NwJhGw3+m8mQPLqJNUw==" workbookSaltValue="pVaucDoGQ3zL6ajar2fY1A==" workbookSpinCount="100000" lockStructure="1"/>
  <bookViews>
    <workbookView xWindow="780" yWindow="300" windowWidth="19620" windowHeight="1504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E85" i="4"/>
  <c r="BB10" i="4"/>
  <c r="AT10" i="4"/>
  <c r="AL10" i="4"/>
  <c r="W10" i="4"/>
  <c r="I10" i="4"/>
  <c r="B10" i="4"/>
  <c r="BB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<sst xmlns="http://schemas.openxmlformats.org/spreadsheetml/2006/main" count="228" uniqueCount="113">
  <si>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</si>
  <si>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</si>
  <si>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</si>
  <si>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</si>
  <si>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</si>
  <si>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</si>
  <si>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</si>
  <si>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</si>
  <si>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</si>
  <si>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</si>
  <si>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</si>
  <si>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</si>
  <si>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</si>
  <si>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</si>
  <si>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</si>
  <si>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</si>
  <si>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</si>
  <si>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</si>
  <si>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</si>
  <si>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</si>
  <si>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</si>
  <si>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</si>
  <si>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</si>
  <si>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</si>
  <si>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</si>
  <si>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</si>
  <si>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</si>
  <si>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</si>
  <si>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</si>
  <si>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</si>
  <si>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</si>
  <si>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</si>
  <si>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</si>
  <si>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</si>
  <si>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</si>
  <si>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</si>
  <si>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</si>
  <si>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</si>
  <si>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</si>
  <si>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</si>
  <si>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</si>
  <si>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</si>
  <si>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</si>
  <si>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</si>
  <si>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</si>
  <si>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</si>
  <si>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</si>
  <si>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</si>
  <si>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</si>
  <si>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</si>
  <si>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</si>
  <si>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</si>
  <si>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</si>
  <si>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</si>
  <si>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</si>
  <si>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</si>
  <si>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</si>
  <si>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</si>
  <si>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</si>
  <si>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</si>
  <si>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</si>
  <si>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</si>
  <si>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</si>
  <si>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</si>
  <si>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</si>
  <si>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</si>
  <si>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</si>
  <si>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</si>
  <si>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</si>
  <si>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</si>
  <si>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</si>
  <si>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</si>
  <si>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</si>
  <si>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</si>
  <si>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</si>
  <si>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</si>
  <si>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</si>
  <si>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</si>
  <si>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</si>
  <si>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</si>
  <si>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</si>
  <si>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</si>
  <si>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</si>
  <si>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</si>
  <si>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</si>
  <si>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</si>
  <si>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</si>
  <si>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</si>
  <si>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</si>
  <si>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</si>
  <si>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</si>
  <si>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</si>
  <si>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</si>
  <si>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砥部町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</si>
  <si>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</si>
  <si>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</si>
  <si>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</si>
  <si>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</si>
  <si>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</si>
  <si>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</si>
  <si>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</si>
  <si>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</si>
  <si>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</si>
  <si>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</si>
  <si>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</si>
  <si>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</si>
  <si>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</si>
  <si>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</si>
  <si>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</si>
  <si>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</si>
  <si>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令和5年度は黒字決算であった。
4月からの水道料金の改定に伴い、①経常収支比率・⑤料金回収率ともに増加しており良好な経営状況である。しかし、給水人口の減少等により、今後は減少していくものと考えられるため、定期的な経営状況の見直しが必要と思われる。
③流動比率は100％を上回っているものの、流動負債の増加により年々減少傾向である。
④企業債残高対給水収益比率は、他市町に比べ非常に高く、将来世代への負担が大きいと思われる。なお、配水池等の耐震化計画の終了年度である令和12年度までは、回復が望めない状況である。
⑥給水原価は他市町に比べ少額ではあるが、上昇傾向である。昨今の物価上昇等により、益々増加するものと考える。
⑦施設利用率は他市町より高い利用率だが、給水人口の減少等により、今後は減少傾向になると予測される。
⑧有収率は昨年より増加しているが、今後もこの水準を維持するために、漏水調査を継続して実施し、早期発見・修理に努めることが重要である。</t>
    <rPh sb="6" eb="8">
      <t>クロジ</t>
    </rPh>
    <rPh sb="8" eb="10">
      <t>ケッサン</t>
    </rPh>
    <rPh sb="82" eb="84">
      <t>コンゴ</t>
    </rPh>
    <phoneticPr fontId="4"/>
  </si>
  <si>
    <t>①有形固定資産減価償却率は、平成29年度に完成した第8次拡張事業実施に伴い、電気計装設備や送配水管の設備等の資産が増加したことにより、他市町より低い水準を保っている。
②管路経年劣化率は、令和4年度の第6配水池のに完成に伴い、有形固定資産及び送配水管が増加したため、他市町より低い水準を保っている。
③管路更新率は、配水池等の耐震化と並行して行うため、大幅な回復は望めないと想定している。
　令和3年に策定した「砥部町新水道ビジョン」に沿って、耐震化の整備及び布設替等について実施する必要がある。</t>
    <phoneticPr fontId="4"/>
  </si>
  <si>
    <t>令和5年度は、健全経営を維持するために水道料金の改定（15％引上げ）を実施した。黒字決算となったが、水道事業を取巻く環境（給水人口の減少及び電気料金・物価高騰など）は厳しいものがあるため、定期的に経営状況を見直し、料金改定等が必要となると思われる。</t>
    <rPh sb="70" eb="72">
      <t>デンキ</t>
    </rPh>
    <rPh sb="72" eb="74">
      <t>リョウキン</t>
    </rPh>
    <rPh sb="111" eb="112">
      <t>トウ</t>
    </rPh>
    <rPh sb="119" eb="120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</si>
</sst>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1.32</c:v>
                </c:pt>
                <c:pt idx="1">
                  <c:v>0.88</c:v>
                </c:pt>
                <c:pt idx="2">
                  <c:v>0.67</c:v>
                </c:pt>
                <c:pt idx="3">
                  <c:v>1.49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3-46A1-BD6E-48A33E59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3-46A1-BD6E-48A33E596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105.29</c:v>
                </c:pt>
                <c:pt idx="1">
                  <c:v>105.97</c:v>
                </c:pt>
                <c:pt idx="2">
                  <c:v>103.94</c:v>
                </c:pt>
                <c:pt idx="3">
                  <c:v>100.64</c:v>
                </c:pt>
                <c:pt idx="4">
                  <c:v>109.41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1-499C-BDDF-E5EB2E0C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1-499C-BDDF-E5EB2E0C6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43.85</c:v>
                </c:pt>
                <c:pt idx="1">
                  <c:v>44.99</c:v>
                </c:pt>
                <c:pt idx="2">
                  <c:v>44.7</c:v>
                </c:pt>
                <c:pt idx="3">
                  <c:v>43.03</c:v>
                </c:pt>
                <c:pt idx="4">
                  <c:v>44.43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A-4ABD-9E0B-6B79DE7E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A-4ABD-9E0B-6B79DE7E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21.76</c:v>
                </c:pt>
                <c:pt idx="1">
                  <c:v>23.28</c:v>
                </c:pt>
                <c:pt idx="2">
                  <c:v>24.1</c:v>
                </c:pt>
                <c:pt idx="3">
                  <c:v>19.82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E-4F3F-B54E-985BDBD1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E-4F3F-B54E-985BDBD1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B-4361-B02C-FCE52AE5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B-4361-B02C-FCE52AE5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279.33</c:v>
                </c:pt>
                <c:pt idx="1">
                  <c:v>231.19</c:v>
                </c:pt>
                <c:pt idx="2">
                  <c:v>153.77000000000001</c:v>
                </c:pt>
                <c:pt idx="3">
                  <c:v>161.54</c:v>
                </c:pt>
                <c:pt idx="4">
                  <c:v>139.06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2-42A3-9F3E-811EF943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2-42A3-9F3E-811EF943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598.49</c:v>
                </c:pt>
                <c:pt idx="1">
                  <c:v>572.16</c:v>
                </c:pt>
                <c:pt idx="2">
                  <c:v>594.91999999999996</c:v>
                </c:pt>
                <c:pt idx="3">
                  <c:v>854.26</c:v>
                </c:pt>
                <c:pt idx="4">
                  <c:v>606.48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9-4663-9EF2-02EB3984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9-4663-9EF2-02EB3984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102.68</c:v>
                </c:pt>
                <c:pt idx="1">
                  <c:v>102.88</c:v>
                </c:pt>
                <c:pt idx="2">
                  <c:v>101.34</c:v>
                </c:pt>
                <c:pt idx="3">
                  <c:v>80.69</c:v>
                </c:pt>
                <c:pt idx="4">
                  <c:v>109.73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9-409B-ABD7-058B3192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9-409B-ABD7-058B3192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116.8</c:v>
                </c:pt>
                <c:pt idx="1">
                  <c:v>116.01</c:v>
                </c:pt>
                <c:pt idx="2">
                  <c:v>118.91</c:v>
                </c:pt>
                <c:pt idx="3">
                  <c:v>128.29</c:v>
                </c:pt>
                <c:pt idx="4">
                  <c:v>123.26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604-BDFC-C0AB4E31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0-4604-BDFC-C0AB4E31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80.489999999999995</c:v>
                </c:pt>
                <c:pt idx="1">
                  <c:v>75.739999999999995</c:v>
                </c:pt>
                <c:pt idx="2">
                  <c:v>76.040000000000006</c:v>
                </c:pt>
                <c:pt idx="3">
                  <c:v>75.22</c:v>
                </c:pt>
                <c:pt idx="4">
                  <c:v>74.41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9-4B3E-8937-727E2779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9-4B3E-8937-727E2779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79.72</c:v>
                </c:pt>
                <c:pt idx="1">
                  <c:v>85.23</c:v>
                </c:pt>
                <c:pt idx="2">
                  <c:v>84.49</c:v>
                </c:pt>
                <c:pt idx="3">
                  <c:v>81.739999999999995</c:v>
                </c:pt>
                <c:pt idx="4">
                  <c:v>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E-4867-A44C-1F748A60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E-4867-A44C-1F748A60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愛媛県　砥部町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A6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20375</v>
      </c>
      <c r="AM8" s="65"/>
      <c r="AN8" s="65"/>
      <c r="AO8" s="65"/>
      <c r="AP8" s="65"/>
      <c r="AQ8" s="65"/>
      <c r="AR8" s="65"/>
      <c r="AS8" s="65"/>
      <c r="AT8" s="36">
        <f>データ!$S$6</f>
        <v>101.59</v>
      </c>
      <c r="AU8" s="37"/>
      <c r="AV8" s="37"/>
      <c r="AW8" s="37"/>
      <c r="AX8" s="37"/>
      <c r="AY8" s="37"/>
      <c r="AZ8" s="37"/>
      <c r="BA8" s="37"/>
      <c r="BB8" s="54">
        <f>データ!$T$6</f>
        <v>200.56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58.74</v>
      </c>
      <c r="J10" s="37"/>
      <c r="K10" s="37"/>
      <c r="L10" s="37"/>
      <c r="M10" s="37"/>
      <c r="N10" s="37"/>
      <c r="O10" s="64"/>
      <c r="P10" s="54">
        <f>データ!$P$6</f>
        <v>94.8</v>
      </c>
      <c r="Q10" s="54"/>
      <c r="R10" s="54"/>
      <c r="S10" s="54"/>
      <c r="T10" s="54"/>
      <c r="U10" s="54"/>
      <c r="V10" s="54"/>
      <c r="W10" s="65">
        <f>データ!$Q$6</f>
        <v>2673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19225</v>
      </c>
      <c r="AM10" s="65"/>
      <c r="AN10" s="65"/>
      <c r="AO10" s="65"/>
      <c r="AP10" s="65"/>
      <c r="AQ10" s="65"/>
      <c r="AR10" s="65"/>
      <c r="AS10" s="65"/>
      <c r="AT10" s="36">
        <f>データ!$V$6</f>
        <v>12.9</v>
      </c>
      <c r="AU10" s="37"/>
      <c r="AV10" s="37"/>
      <c r="AW10" s="37"/>
      <c r="AX10" s="37"/>
      <c r="AY10" s="37"/>
      <c r="AZ10" s="37"/>
      <c r="BA10" s="37"/>
      <c r="BB10" s="54">
        <f>データ!$W$6</f>
        <v>1490.31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110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111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wQ3bI+CNKmyTxzpofAlPp38NQ75rpdcewLW9D5QHR8Jbcc8V2LKzquRTs4DewuoPpLO98vVFwOhhc8yXOZjNCg==" saltValue="mQxX54sRjt72iPE8G/krw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384020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愛媛県　砥部町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58.74</v>
      </c>
      <c r="P6" s="21">
        <f t="shared" si="3"/>
        <v>94.8</v>
      </c>
      <c r="Q6" s="21">
        <f t="shared" si="3"/>
        <v>2673</v>
      </c>
      <c r="R6" s="21">
        <f t="shared" si="3"/>
        <v>20375</v>
      </c>
      <c r="S6" s="21">
        <f t="shared" si="3"/>
        <v>101.59</v>
      </c>
      <c r="T6" s="21">
        <f t="shared" si="3"/>
        <v>200.56</v>
      </c>
      <c r="U6" s="21">
        <f t="shared" si="3"/>
        <v>19225</v>
      </c>
      <c r="V6" s="21">
        <f t="shared" si="3"/>
        <v>12.9</v>
      </c>
      <c r="W6" s="21">
        <f t="shared" si="3"/>
        <v>1490.31</v>
      </c>
      <c r="X6" s="22">
        <f>IF(X7="",NA(),X7)</f>
        <v>105.29</v>
      </c>
      <c r="Y6" s="22">
        <f t="shared" ref="Y6:AG6" si="4">IF(Y7="",NA(),Y7)</f>
        <v>105.97</v>
      </c>
      <c r="Z6" s="22">
        <f t="shared" si="4"/>
        <v>103.94</v>
      </c>
      <c r="AA6" s="22">
        <f t="shared" si="4"/>
        <v>100.64</v>
      </c>
      <c r="AB6" s="22">
        <f t="shared" si="4"/>
        <v>109.41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279.33</v>
      </c>
      <c r="AU6" s="22">
        <f t="shared" ref="AU6:BC6" si="6">IF(AU7="",NA(),AU7)</f>
        <v>231.19</v>
      </c>
      <c r="AV6" s="22">
        <f t="shared" si="6"/>
        <v>153.77000000000001</v>
      </c>
      <c r="AW6" s="22">
        <f t="shared" si="6"/>
        <v>161.54</v>
      </c>
      <c r="AX6" s="22">
        <f t="shared" si="6"/>
        <v>139.06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598.49</v>
      </c>
      <c r="BF6" s="22">
        <f t="shared" ref="BF6:BN6" si="7">IF(BF7="",NA(),BF7)</f>
        <v>572.16</v>
      </c>
      <c r="BG6" s="22">
        <f t="shared" si="7"/>
        <v>594.91999999999996</v>
      </c>
      <c r="BH6" s="22">
        <f t="shared" si="7"/>
        <v>854.26</v>
      </c>
      <c r="BI6" s="22">
        <f t="shared" si="7"/>
        <v>606.48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102.68</v>
      </c>
      <c r="BQ6" s="22">
        <f t="shared" ref="BQ6:BY6" si="8">IF(BQ7="",NA(),BQ7)</f>
        <v>102.88</v>
      </c>
      <c r="BR6" s="22">
        <f t="shared" si="8"/>
        <v>101.34</v>
      </c>
      <c r="BS6" s="22">
        <f t="shared" si="8"/>
        <v>80.69</v>
      </c>
      <c r="BT6" s="22">
        <f t="shared" si="8"/>
        <v>109.73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116.8</v>
      </c>
      <c r="CB6" s="22">
        <f t="shared" ref="CB6:CJ6" si="9">IF(CB7="",NA(),CB7)</f>
        <v>116.01</v>
      </c>
      <c r="CC6" s="22">
        <f t="shared" si="9"/>
        <v>118.91</v>
      </c>
      <c r="CD6" s="22">
        <f t="shared" si="9"/>
        <v>128.29</v>
      </c>
      <c r="CE6" s="22">
        <f t="shared" si="9"/>
        <v>123.26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80.489999999999995</v>
      </c>
      <c r="CM6" s="22">
        <f t="shared" ref="CM6:CU6" si="10">IF(CM7="",NA(),CM7)</f>
        <v>75.739999999999995</v>
      </c>
      <c r="CN6" s="22">
        <f t="shared" si="10"/>
        <v>76.040000000000006</v>
      </c>
      <c r="CO6" s="22">
        <f t="shared" si="10"/>
        <v>75.22</v>
      </c>
      <c r="CP6" s="22">
        <f t="shared" si="10"/>
        <v>74.41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79.72</v>
      </c>
      <c r="CX6" s="22">
        <f t="shared" ref="CX6:DF6" si="11">IF(CX7="",NA(),CX7)</f>
        <v>85.23</v>
      </c>
      <c r="CY6" s="22">
        <f t="shared" si="11"/>
        <v>84.49</v>
      </c>
      <c r="CZ6" s="22">
        <f t="shared" si="11"/>
        <v>81.739999999999995</v>
      </c>
      <c r="DA6" s="22">
        <f t="shared" si="11"/>
        <v>83.83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43.85</v>
      </c>
      <c r="DI6" s="22">
        <f t="shared" ref="DI6:DQ6" si="12">IF(DI7="",NA(),DI7)</f>
        <v>44.99</v>
      </c>
      <c r="DJ6" s="22">
        <f t="shared" si="12"/>
        <v>44.7</v>
      </c>
      <c r="DK6" s="22">
        <f t="shared" si="12"/>
        <v>43.03</v>
      </c>
      <c r="DL6" s="22">
        <f t="shared" si="12"/>
        <v>44.43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21.76</v>
      </c>
      <c r="DT6" s="22">
        <f t="shared" ref="DT6:EB6" si="13">IF(DT7="",NA(),DT7)</f>
        <v>23.28</v>
      </c>
      <c r="DU6" s="22">
        <f t="shared" si="13"/>
        <v>24.1</v>
      </c>
      <c r="DV6" s="22">
        <f t="shared" si="13"/>
        <v>19.82</v>
      </c>
      <c r="DW6" s="22">
        <f t="shared" si="13"/>
        <v>19.3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1.32</v>
      </c>
      <c r="EE6" s="22">
        <f t="shared" ref="EE6:EM6" si="14">IF(EE7="",NA(),EE7)</f>
        <v>0.88</v>
      </c>
      <c r="EF6" s="22">
        <f t="shared" si="14"/>
        <v>0.67</v>
      </c>
      <c r="EG6" s="22">
        <f t="shared" si="14"/>
        <v>1.49</v>
      </c>
      <c r="EH6" s="22">
        <f t="shared" si="14"/>
        <v>0.63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384020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58.74</v>
      </c>
      <c r="P7" s="25">
        <v>94.8</v>
      </c>
      <c r="Q7" s="25">
        <v>2673</v>
      </c>
      <c r="R7" s="25">
        <v>20375</v>
      </c>
      <c r="S7" s="25">
        <v>101.59</v>
      </c>
      <c r="T7" s="25">
        <v>200.56</v>
      </c>
      <c r="U7" s="25">
        <v>19225</v>
      </c>
      <c r="V7" s="25">
        <v>12.9</v>
      </c>
      <c r="W7" s="25">
        <v>1490.31</v>
      </c>
      <c r="X7" s="25">
        <v>105.29</v>
      </c>
      <c r="Y7" s="25">
        <v>105.97</v>
      </c>
      <c r="Z7" s="25">
        <v>103.94</v>
      </c>
      <c r="AA7" s="25">
        <v>100.64</v>
      </c>
      <c r="AB7" s="25">
        <v>109.41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279.33</v>
      </c>
      <c r="AU7" s="25">
        <v>231.19</v>
      </c>
      <c r="AV7" s="25">
        <v>153.77000000000001</v>
      </c>
      <c r="AW7" s="25">
        <v>161.54</v>
      </c>
      <c r="AX7" s="25">
        <v>139.06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598.49</v>
      </c>
      <c r="BF7" s="25">
        <v>572.16</v>
      </c>
      <c r="BG7" s="25">
        <v>594.91999999999996</v>
      </c>
      <c r="BH7" s="25">
        <v>854.26</v>
      </c>
      <c r="BI7" s="25">
        <v>606.48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102.68</v>
      </c>
      <c r="BQ7" s="25">
        <v>102.88</v>
      </c>
      <c r="BR7" s="25">
        <v>101.34</v>
      </c>
      <c r="BS7" s="25">
        <v>80.69</v>
      </c>
      <c r="BT7" s="25">
        <v>109.73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116.8</v>
      </c>
      <c r="CB7" s="25">
        <v>116.01</v>
      </c>
      <c r="CC7" s="25">
        <v>118.91</v>
      </c>
      <c r="CD7" s="25">
        <v>128.29</v>
      </c>
      <c r="CE7" s="25">
        <v>123.26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80.489999999999995</v>
      </c>
      <c r="CM7" s="25">
        <v>75.739999999999995</v>
      </c>
      <c r="CN7" s="25">
        <v>76.040000000000006</v>
      </c>
      <c r="CO7" s="25">
        <v>75.22</v>
      </c>
      <c r="CP7" s="25">
        <v>74.41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79.72</v>
      </c>
      <c r="CX7" s="25">
        <v>85.23</v>
      </c>
      <c r="CY7" s="25">
        <v>84.49</v>
      </c>
      <c r="CZ7" s="25">
        <v>81.739999999999995</v>
      </c>
      <c r="DA7" s="25">
        <v>83.83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43.85</v>
      </c>
      <c r="DI7" s="25">
        <v>44.99</v>
      </c>
      <c r="DJ7" s="25">
        <v>44.7</v>
      </c>
      <c r="DK7" s="25">
        <v>43.03</v>
      </c>
      <c r="DL7" s="25">
        <v>44.43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21.76</v>
      </c>
      <c r="DT7" s="25">
        <v>23.28</v>
      </c>
      <c r="DU7" s="25">
        <v>24.1</v>
      </c>
      <c r="DV7" s="25">
        <v>19.82</v>
      </c>
      <c r="DW7" s="25">
        <v>19.3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1.32</v>
      </c>
      <c r="EE7" s="25">
        <v>0.88</v>
      </c>
      <c r="EF7" s="25">
        <v>0.67</v>
      </c>
      <c r="EG7" s="25">
        <v>1.49</v>
      </c>
      <c r="EH7" s="25">
        <v>0.63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L20017@town.tobe.ehime.jp</cp:lastModifiedBy>
  <cp:lastPrinted>2025-02-03T00:16:25Z</cp:lastPrinted>
  <dcterms:created xsi:type="dcterms:W3CDTF">2025-01-24T06:54:16Z</dcterms:created>
  <dcterms:modified xsi:type="dcterms:W3CDTF">2025-03-02T23:46:31Z</dcterms:modified>
  <cp:category/>
</cp:coreProperties>
</file>