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Q:\02　財政係\10　6年度\07　公営企業関係\02　照会・通知\2025.1.22 【2.14〆】公営企業に係る経営比較分析表（令和５年度決算）の分析等について（照会）\070207〆　公営企業に係る経営比較分析表\"/>
    </mc:Choice>
  </mc:AlternateContent>
  <xr:revisionPtr revIDLastSave="0" documentId="13_ncr:1_{3F04952E-F694-4362-B391-92899DDA3F01}" xr6:coauthVersionLast="36" xr6:coauthVersionMax="47" xr10:uidLastSave="{00000000-0000-0000-0000-000000000000}"/>
  <workbookProtection workbookAlgorithmName="SHA-512" workbookHashValue="Ak0SnmYQmzY+SQ0O3n29Yc4qFG4hXGOPlBJ8yfVbbwzH+w7Z2kFas3vkiTlGugcN368NwJhGw3+m8mQPLqJNUw==" workbookSaltValue="pVaucDoGQ3zL6ajar2fY1A==" workbookSpinCount="100000" lockStructure="1"/>
  <bookViews>
    <workbookView xWindow="780" yWindow="300" windowWidth="19620" windowHeight="1504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P6" i="5"/>
  <c r="P10" i="4" s="1"/>
  <c r="O6" i="5"/>
  <c r="N6" i="5"/>
  <c r="M6" i="5"/>
  <c r="AD8" i="4" s="1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E85" i="4"/>
  <c r="BB10" i="4"/>
  <c r="AT10" i="4"/>
  <c r="AL10" i="4"/>
  <c r="W10" i="4"/>
  <c r="I10" i="4"/>
  <c r="B10" i="4"/>
  <c r="BB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<sst xmlns="http://schemas.openxmlformats.org/spreadsheetml/2006/main" count="228" uniqueCount="113">
  <si>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</si>
  <si>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</si>
  <si>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</si>
  <si>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</si>
  <si>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</si>
  <si>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</si>
  <si>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</si>
  <si>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</si>
  <si>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</si>
  <si>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</si>
  <si>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</si>
  <si>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</si>
  <si>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</si>
  <si>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</si>
  <si>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</si>
  <si>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</si>
  <si>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</si>
  <si>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</si>
  <si>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</si>
  <si>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</si>
  <si>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</si>
  <si>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</si>
  <si>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</si>
  <si>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</si>
  <si>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</si>
  <si>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</si>
  <si>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</si>
  <si>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</si>
  <si>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</si>
  <si>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</si>
  <si>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</si>
  <si>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</si>
  <si>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</si>
  <si>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</si>
  <si>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</si>
  <si>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</si>
  <si>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</si>
  <si>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</si>
  <si>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</si>
  <si>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</si>
  <si>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</si>
  <si>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</si>
  <si>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</si>
  <si>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</si>
  <si>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</si>
  <si>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</si>
  <si>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</si>
  <si>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</si>
  <si>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</si>
  <si>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</si>
  <si>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</si>
  <si>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</si>
  <si>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</si>
  <si>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</si>
  <si>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</si>
  <si>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</si>
  <si>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</si>
  <si>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</si>
  <si>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</si>
  <si>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</si>
  <si>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</si>
  <si>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</si>
  <si>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</si>
  <si>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</si>
  <si>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</si>
  <si>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</si>
  <si>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</si>
  <si>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</si>
  <si>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</si>
  <si>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</si>
  <si>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</si>
  <si>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</si>
  <si>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</si>
  <si>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</si>
  <si>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</si>
  <si>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</si>
  <si>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</si>
  <si>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</si>
  <si>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</si>
  <si>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</si>
  <si>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</si>
  <si>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</si>
  <si>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</si>
  <si>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</si>
  <si>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</si>
  <si>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</si>
  <si>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</si>
  <si>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</si>
  <si>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</si>
  <si>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</si>
  <si>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</si>
  <si>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</si>
  <si>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</si>
  <si>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砥部町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</si>
  <si>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</si>
  <si>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</si>
  <si>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</si>
  <si>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</si>
  <si>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</si>
  <si>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</si>
  <si>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</si>
  <si>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</si>
  <si>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</si>
  <si>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</si>
  <si>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</si>
  <si>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</si>
  <si>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</si>
  <si>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</si>
  <si>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</si>
  <si>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</si>
  <si>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令和5年度は黒字決算であった。
4月からの水道料金の改定に伴い、①経常収支比率・⑤料金回収率ともに増加しており良好な経営状況である。しかし、給水人口の減少等により、今後は減少していくものと考えられるため、定期的な経営状況の見直しが必要と思われる。
③流動比率は100％を上回っているものの、流動負債の増加により年々減少傾向である。
④企業債残高対給水収益比率は、他市町に比べ非常に高く、将来世代への負担が大きいと思われる。なお、配水池等の耐震化計画の終了年度である令和12年度までは、回復が望めない状況である。
⑥給水原価は他市町に比べ少額ではあるが、上昇傾向である。昨今の物価上昇等により、益々増加するものと考える。
⑦施設利用率は他市町より高い利用率だが、給水人口の減少等により、今後は減少傾向になると予測される。
⑧有収率は昨年より増加しているが、今後もこの水準を維持するために、漏水調査を継続して実施し、早期発見・修理に努めることが重要である。</t>
    <rPh sb="6" eb="8">
      <t>クロジ</t>
    </rPh>
    <rPh sb="8" eb="10">
      <t>ケッサン</t>
    </rPh>
    <rPh sb="82" eb="84">
      <t>コンゴ</t>
    </rPh>
    <phoneticPr fontId="4"/>
  </si>
  <si>
    <t>①有形固定資産減価償却率は、平成29年度に完成した第8次拡張事業実施に伴い、電気計装設備や送配水管の設備等の資産が増加したことにより、他市町より低い水準を保っている。
②管路経年劣化率は、令和4年度の第6配水池のに完成に伴い、有形固定資産及び送配水管が増加したため、他市町より低い水準を保っている。
③管路更新率は、配水池等の耐震化と並行して行うため、大幅な回復は望めないと想定している。
　令和3年に策定した「砥部町新水道ビジョン」に沿って、耐震化の整備及び布設替等について実施する必要がある。</t>
    <phoneticPr fontId="4"/>
  </si>
  <si>
    <t>令和5年度は、健全経営を維持するために水道料金の改定（15％引上げ）を実施した。黒字決算となったが、水道事業を取巻く環境（給水人口の減少及び電気料金・物価高騰など）は厳しいものがあるため、定期的に経営状況を見直し、料金改定等が必要となると思われる。</t>
    <rPh sb="70" eb="72">
      <t>デンキ</t>
    </rPh>
    <rPh sb="72" eb="74">
      <t>リョウキン</t>
    </rPh>
    <rPh sb="111" eb="112">
      <t>トウ</t>
    </rPh>
    <rPh sb="119" eb="120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</si>
</sst>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1.32</c:v>
                </c:pt>
                <c:pt idx="1">
                  <c:v>0.88</c:v>
                </c:pt>
                <c:pt idx="2">
                  <c:v>0.67</c:v>
                </c:pt>
                <c:pt idx="3">
                  <c:v>1.49</c:v>
                </c:pt>
                <c:pt idx="4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3-46A1-BD6E-48A33E596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0.52</c:v>
                </c:pt>
                <c:pt idx="1">
                  <c:v>0.53</c:v>
                </c:pt>
                <c:pt idx="2">
                  <c:v>0.48</c:v>
                </c:pt>
                <c:pt idx="3">
                  <c:v>0.5</c:v>
                </c:pt>
                <c:pt idx="4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73-46A1-BD6E-48A33E596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80.489999999999995</c:v>
                </c:pt>
                <c:pt idx="1">
                  <c:v>75.739999999999995</c:v>
                </c:pt>
                <c:pt idx="2">
                  <c:v>76.040000000000006</c:v>
                </c:pt>
                <c:pt idx="3">
                  <c:v>75.22</c:v>
                </c:pt>
                <c:pt idx="4">
                  <c:v>74.41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69-4B3E-8937-727E27798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55.14</c:v>
                </c:pt>
                <c:pt idx="1">
                  <c:v>55.89</c:v>
                </c:pt>
                <c:pt idx="2">
                  <c:v>55.72</c:v>
                </c:pt>
                <c:pt idx="3">
                  <c:v>55.31</c:v>
                </c:pt>
                <c:pt idx="4">
                  <c:v>55.14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69-4B3E-8937-727E27798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79.72</c:v>
                </c:pt>
                <c:pt idx="1">
                  <c:v>85.23</c:v>
                </c:pt>
                <c:pt idx="2">
                  <c:v>84.49</c:v>
                </c:pt>
                <c:pt idx="3">
                  <c:v>81.739999999999995</c:v>
                </c:pt>
                <c:pt idx="4">
                  <c:v>83.83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E-4867-A44C-1F748A608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81.39</c:v>
                </c:pt>
                <c:pt idx="1">
                  <c:v>81.27</c:v>
                </c:pt>
                <c:pt idx="2">
                  <c:v>81.260000000000005</c:v>
                </c:pt>
                <c:pt idx="3">
                  <c:v>80.36</c:v>
                </c:pt>
                <c:pt idx="4">
                  <c:v>80.13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8E-4867-A44C-1F748A608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105.29</c:v>
                </c:pt>
                <c:pt idx="1">
                  <c:v>105.97</c:v>
                </c:pt>
                <c:pt idx="2">
                  <c:v>103.94</c:v>
                </c:pt>
                <c:pt idx="3">
                  <c:v>100.64</c:v>
                </c:pt>
                <c:pt idx="4">
                  <c:v>109.41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1-499C-BDDF-E5EB2E0C6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108.61</c:v>
                </c:pt>
                <c:pt idx="1">
                  <c:v>108.35</c:v>
                </c:pt>
                <c:pt idx="2">
                  <c:v>108.84</c:v>
                </c:pt>
                <c:pt idx="3">
                  <c:v>105.92</c:v>
                </c:pt>
                <c:pt idx="4">
                  <c:v>106.01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D1-499C-BDDF-E5EB2E0C6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43.85</c:v>
                </c:pt>
                <c:pt idx="1">
                  <c:v>44.99</c:v>
                </c:pt>
                <c:pt idx="2">
                  <c:v>44.7</c:v>
                </c:pt>
                <c:pt idx="3">
                  <c:v>43.03</c:v>
                </c:pt>
                <c:pt idx="4">
                  <c:v>44.43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A-4ABD-9E0B-6B79DE7EF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49.92</c:v>
                </c:pt>
                <c:pt idx="1">
                  <c:v>50.63</c:v>
                </c:pt>
                <c:pt idx="2">
                  <c:v>51.29</c:v>
                </c:pt>
                <c:pt idx="3">
                  <c:v>52.2</c:v>
                </c:pt>
                <c:pt idx="4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5A-4ABD-9E0B-6B79DE7EF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21.76</c:v>
                </c:pt>
                <c:pt idx="1">
                  <c:v>23.28</c:v>
                </c:pt>
                <c:pt idx="2">
                  <c:v>24.1</c:v>
                </c:pt>
                <c:pt idx="3">
                  <c:v>19.82</c:v>
                </c:pt>
                <c:pt idx="4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E-4F3F-B54E-985BDBD18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16.88</c:v>
                </c:pt>
                <c:pt idx="1">
                  <c:v>18.28</c:v>
                </c:pt>
                <c:pt idx="2">
                  <c:v>19.61</c:v>
                </c:pt>
                <c:pt idx="3">
                  <c:v>20.73</c:v>
                </c:pt>
                <c:pt idx="4">
                  <c:v>22.86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8E-4F3F-B54E-985BDBD18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B-4361-B02C-FCE52AE56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3.59</c:v>
                </c:pt>
                <c:pt idx="1">
                  <c:v>3.98</c:v>
                </c:pt>
                <c:pt idx="2">
                  <c:v>6.02</c:v>
                </c:pt>
                <c:pt idx="3">
                  <c:v>7.78</c:v>
                </c:pt>
                <c:pt idx="4">
                  <c:v>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5B-4361-B02C-FCE52AE56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279.33</c:v>
                </c:pt>
                <c:pt idx="1">
                  <c:v>231.19</c:v>
                </c:pt>
                <c:pt idx="2">
                  <c:v>153.77000000000001</c:v>
                </c:pt>
                <c:pt idx="3">
                  <c:v>161.54</c:v>
                </c:pt>
                <c:pt idx="4">
                  <c:v>139.06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2-42A3-9F3E-811EF943F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379.08</c:v>
                </c:pt>
                <c:pt idx="1">
                  <c:v>367.55</c:v>
                </c:pt>
                <c:pt idx="2">
                  <c:v>378.56</c:v>
                </c:pt>
                <c:pt idx="3">
                  <c:v>364.46</c:v>
                </c:pt>
                <c:pt idx="4">
                  <c:v>338.89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2-42A3-9F3E-811EF943F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598.49</c:v>
                </c:pt>
                <c:pt idx="1">
                  <c:v>572.16</c:v>
                </c:pt>
                <c:pt idx="2">
                  <c:v>594.91999999999996</c:v>
                </c:pt>
                <c:pt idx="3">
                  <c:v>854.26</c:v>
                </c:pt>
                <c:pt idx="4">
                  <c:v>606.48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9-4663-9EF2-02EB39843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398.98</c:v>
                </c:pt>
                <c:pt idx="1">
                  <c:v>418.68</c:v>
                </c:pt>
                <c:pt idx="2">
                  <c:v>395.68</c:v>
                </c:pt>
                <c:pt idx="3">
                  <c:v>403.72</c:v>
                </c:pt>
                <c:pt idx="4">
                  <c:v>400.21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C9-4663-9EF2-02EB39843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102.68</c:v>
                </c:pt>
                <c:pt idx="1">
                  <c:v>102.88</c:v>
                </c:pt>
                <c:pt idx="2">
                  <c:v>101.34</c:v>
                </c:pt>
                <c:pt idx="3">
                  <c:v>80.69</c:v>
                </c:pt>
                <c:pt idx="4">
                  <c:v>109.73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9-409B-ABD7-058B31928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98.64</c:v>
                </c:pt>
                <c:pt idx="1">
                  <c:v>94.78</c:v>
                </c:pt>
                <c:pt idx="2">
                  <c:v>97.59</c:v>
                </c:pt>
                <c:pt idx="3">
                  <c:v>92.17</c:v>
                </c:pt>
                <c:pt idx="4">
                  <c:v>92.83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9-409B-ABD7-058B31928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116.8</c:v>
                </c:pt>
                <c:pt idx="1">
                  <c:v>116.01</c:v>
                </c:pt>
                <c:pt idx="2">
                  <c:v>118.91</c:v>
                </c:pt>
                <c:pt idx="3">
                  <c:v>128.29</c:v>
                </c:pt>
                <c:pt idx="4">
                  <c:v>123.26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604-BDFC-C0AB4E31B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178.92</c:v>
                </c:pt>
                <c:pt idx="1">
                  <c:v>181.3</c:v>
                </c:pt>
                <c:pt idx="2">
                  <c:v>181.71</c:v>
                </c:pt>
                <c:pt idx="3">
                  <c:v>188.51</c:v>
                </c:pt>
                <c:pt idx="4">
                  <c:v>189.43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90-4604-BDFC-C0AB4E31B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70" zoomScaleNormal="7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15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15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6" t="str">
        <f>データ!H6</f>
        <v>愛媛県　砥部町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5"/>
      <c r="D7" s="45"/>
      <c r="E7" s="45"/>
      <c r="F7" s="45"/>
      <c r="G7" s="45"/>
      <c r="H7" s="45"/>
      <c r="I7" s="44" t="s">
        <v>2</v>
      </c>
      <c r="J7" s="45"/>
      <c r="K7" s="45"/>
      <c r="L7" s="45"/>
      <c r="M7" s="45"/>
      <c r="N7" s="45"/>
      <c r="O7" s="6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4" t="s">
        <v>7</v>
      </c>
      <c r="AU7" s="45"/>
      <c r="AV7" s="45"/>
      <c r="AW7" s="45"/>
      <c r="AX7" s="45"/>
      <c r="AY7" s="45"/>
      <c r="AZ7" s="45"/>
      <c r="BA7" s="45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78" t="s">
        <v>9</v>
      </c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80"/>
    </row>
    <row r="8" spans="1:78" ht="18.75" customHeight="1" x14ac:dyDescent="0.15">
      <c r="A8" s="2"/>
      <c r="B8" s="71" t="str">
        <f>データ!$I$6</f>
        <v>法適用</v>
      </c>
      <c r="C8" s="72"/>
      <c r="D8" s="72"/>
      <c r="E8" s="72"/>
      <c r="F8" s="72"/>
      <c r="G8" s="72"/>
      <c r="H8" s="72"/>
      <c r="I8" s="71" t="str">
        <f>データ!$J$6</f>
        <v>水道事業</v>
      </c>
      <c r="J8" s="72"/>
      <c r="K8" s="72"/>
      <c r="L8" s="72"/>
      <c r="M8" s="72"/>
      <c r="N8" s="72"/>
      <c r="O8" s="73"/>
      <c r="P8" s="74" t="str">
        <f>データ!$K$6</f>
        <v>末端給水事業</v>
      </c>
      <c r="Q8" s="74"/>
      <c r="R8" s="74"/>
      <c r="S8" s="74"/>
      <c r="T8" s="74"/>
      <c r="U8" s="74"/>
      <c r="V8" s="74"/>
      <c r="W8" s="74" t="str">
        <f>データ!$L$6</f>
        <v>A6</v>
      </c>
      <c r="X8" s="74"/>
      <c r="Y8" s="74"/>
      <c r="Z8" s="74"/>
      <c r="AA8" s="74"/>
      <c r="AB8" s="74"/>
      <c r="AC8" s="74"/>
      <c r="AD8" s="74" t="str">
        <f>データ!$M$6</f>
        <v>非設置</v>
      </c>
      <c r="AE8" s="74"/>
      <c r="AF8" s="74"/>
      <c r="AG8" s="74"/>
      <c r="AH8" s="74"/>
      <c r="AI8" s="74"/>
      <c r="AJ8" s="74"/>
      <c r="AK8" s="2"/>
      <c r="AL8" s="65">
        <f>データ!$R$6</f>
        <v>20375</v>
      </c>
      <c r="AM8" s="65"/>
      <c r="AN8" s="65"/>
      <c r="AO8" s="65"/>
      <c r="AP8" s="65"/>
      <c r="AQ8" s="65"/>
      <c r="AR8" s="65"/>
      <c r="AS8" s="65"/>
      <c r="AT8" s="36">
        <f>データ!$S$6</f>
        <v>101.59</v>
      </c>
      <c r="AU8" s="37"/>
      <c r="AV8" s="37"/>
      <c r="AW8" s="37"/>
      <c r="AX8" s="37"/>
      <c r="AY8" s="37"/>
      <c r="AZ8" s="37"/>
      <c r="BA8" s="37"/>
      <c r="BB8" s="54">
        <f>データ!$T$6</f>
        <v>200.56</v>
      </c>
      <c r="BC8" s="54"/>
      <c r="BD8" s="54"/>
      <c r="BE8" s="54"/>
      <c r="BF8" s="54"/>
      <c r="BG8" s="54"/>
      <c r="BH8" s="54"/>
      <c r="BI8" s="54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15">
      <c r="A9" s="2"/>
      <c r="B9" s="44" t="s">
        <v>12</v>
      </c>
      <c r="C9" s="45"/>
      <c r="D9" s="45"/>
      <c r="E9" s="45"/>
      <c r="F9" s="45"/>
      <c r="G9" s="45"/>
      <c r="H9" s="45"/>
      <c r="I9" s="44" t="s">
        <v>13</v>
      </c>
      <c r="J9" s="45"/>
      <c r="K9" s="45"/>
      <c r="L9" s="45"/>
      <c r="M9" s="45"/>
      <c r="N9" s="45"/>
      <c r="O9" s="6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2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4" t="s">
        <v>17</v>
      </c>
      <c r="AU9" s="45"/>
      <c r="AV9" s="45"/>
      <c r="AW9" s="45"/>
      <c r="AX9" s="45"/>
      <c r="AY9" s="45"/>
      <c r="AZ9" s="45"/>
      <c r="BA9" s="45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19</v>
      </c>
      <c r="BM9" s="48"/>
      <c r="BN9" s="49" t="s">
        <v>20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36" t="str">
        <f>データ!$N$6</f>
        <v>-</v>
      </c>
      <c r="C10" s="37"/>
      <c r="D10" s="37"/>
      <c r="E10" s="37"/>
      <c r="F10" s="37"/>
      <c r="G10" s="37"/>
      <c r="H10" s="37"/>
      <c r="I10" s="36">
        <f>データ!$O$6</f>
        <v>58.74</v>
      </c>
      <c r="J10" s="37"/>
      <c r="K10" s="37"/>
      <c r="L10" s="37"/>
      <c r="M10" s="37"/>
      <c r="N10" s="37"/>
      <c r="O10" s="64"/>
      <c r="P10" s="54">
        <f>データ!$P$6</f>
        <v>94.8</v>
      </c>
      <c r="Q10" s="54"/>
      <c r="R10" s="54"/>
      <c r="S10" s="54"/>
      <c r="T10" s="54"/>
      <c r="U10" s="54"/>
      <c r="V10" s="54"/>
      <c r="W10" s="65">
        <f>データ!$Q$6</f>
        <v>2673</v>
      </c>
      <c r="X10" s="65"/>
      <c r="Y10" s="65"/>
      <c r="Z10" s="65"/>
      <c r="AA10" s="65"/>
      <c r="AB10" s="65"/>
      <c r="AC10" s="65"/>
      <c r="AD10" s="2"/>
      <c r="AE10" s="2"/>
      <c r="AF10" s="2"/>
      <c r="AG10" s="2"/>
      <c r="AH10" s="2"/>
      <c r="AI10" s="2"/>
      <c r="AJ10" s="2"/>
      <c r="AK10" s="2"/>
      <c r="AL10" s="65">
        <f>データ!$U$6</f>
        <v>19225</v>
      </c>
      <c r="AM10" s="65"/>
      <c r="AN10" s="65"/>
      <c r="AO10" s="65"/>
      <c r="AP10" s="65"/>
      <c r="AQ10" s="65"/>
      <c r="AR10" s="65"/>
      <c r="AS10" s="65"/>
      <c r="AT10" s="36">
        <f>データ!$V$6</f>
        <v>12.9</v>
      </c>
      <c r="AU10" s="37"/>
      <c r="AV10" s="37"/>
      <c r="AW10" s="37"/>
      <c r="AX10" s="37"/>
      <c r="AY10" s="37"/>
      <c r="AZ10" s="37"/>
      <c r="BA10" s="37"/>
      <c r="BB10" s="54">
        <f>データ!$W$6</f>
        <v>1490.31</v>
      </c>
      <c r="BC10" s="54"/>
      <c r="BD10" s="54"/>
      <c r="BE10" s="54"/>
      <c r="BF10" s="54"/>
      <c r="BG10" s="54"/>
      <c r="BH10" s="54"/>
      <c r="BI10" s="54"/>
      <c r="BJ10" s="2"/>
      <c r="BK10" s="2"/>
      <c r="BL10" s="55" t="s">
        <v>21</v>
      </c>
      <c r="BM10" s="56"/>
      <c r="BN10" s="57" t="s">
        <v>22</v>
      </c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15">
      <c r="A15" s="2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3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8" t="s">
        <v>110</v>
      </c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4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8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4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8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4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8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4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8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4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8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4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8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4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8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4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8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4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8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4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8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4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8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4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8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4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8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4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8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4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8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4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8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4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8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4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8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4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8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4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8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4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8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4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8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4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8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4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8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4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8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4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8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4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8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4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8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4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8" t="s">
        <v>111</v>
      </c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4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8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4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8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4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8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4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8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4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8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4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8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4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8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4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8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4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8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4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8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4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8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4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8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40"/>
    </row>
    <row r="60" spans="1:78" ht="13.5" customHeight="1" x14ac:dyDescent="0.15">
      <c r="A60" s="2"/>
      <c r="B60" s="41" t="s">
        <v>27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3"/>
      <c r="BK60" s="2"/>
      <c r="BL60" s="38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40"/>
    </row>
    <row r="61" spans="1:78" ht="13.5" customHeight="1" x14ac:dyDescent="0.15">
      <c r="A61" s="2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3"/>
      <c r="BK61" s="2"/>
      <c r="BL61" s="38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4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8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4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8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4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8" t="s">
        <v>112</v>
      </c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4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8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4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8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4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8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4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8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4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8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4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8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4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8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4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8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4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8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4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8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4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8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4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8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4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8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4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8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4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8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4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wQ3bI+CNKmyTxzpofAlPp38NQ75rpdcewLW9D5QHR8Jbcc8V2LKzquRTs4DewuoPpLO98vVFwOhhc8yXOZjNCg==" saltValue="mQxX54sRjt72iPE8G/krw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384020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愛媛県　砥部町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58.74</v>
      </c>
      <c r="P6" s="21">
        <f t="shared" si="3"/>
        <v>94.8</v>
      </c>
      <c r="Q6" s="21">
        <f t="shared" si="3"/>
        <v>2673</v>
      </c>
      <c r="R6" s="21">
        <f t="shared" si="3"/>
        <v>20375</v>
      </c>
      <c r="S6" s="21">
        <f t="shared" si="3"/>
        <v>101.59</v>
      </c>
      <c r="T6" s="21">
        <f t="shared" si="3"/>
        <v>200.56</v>
      </c>
      <c r="U6" s="21">
        <f t="shared" si="3"/>
        <v>19225</v>
      </c>
      <c r="V6" s="21">
        <f t="shared" si="3"/>
        <v>12.9</v>
      </c>
      <c r="W6" s="21">
        <f t="shared" si="3"/>
        <v>1490.31</v>
      </c>
      <c r="X6" s="22">
        <f>IF(X7="",NA(),X7)</f>
        <v>105.29</v>
      </c>
      <c r="Y6" s="22">
        <f t="shared" ref="Y6:AG6" si="4">IF(Y7="",NA(),Y7)</f>
        <v>105.97</v>
      </c>
      <c r="Z6" s="22">
        <f t="shared" si="4"/>
        <v>103.94</v>
      </c>
      <c r="AA6" s="22">
        <f t="shared" si="4"/>
        <v>100.64</v>
      </c>
      <c r="AB6" s="22">
        <f t="shared" si="4"/>
        <v>109.41</v>
      </c>
      <c r="AC6" s="22">
        <f t="shared" si="4"/>
        <v>108.61</v>
      </c>
      <c r="AD6" s="22">
        <f t="shared" si="4"/>
        <v>108.35</v>
      </c>
      <c r="AE6" s="22">
        <f t="shared" si="4"/>
        <v>108.84</v>
      </c>
      <c r="AF6" s="22">
        <f t="shared" si="4"/>
        <v>105.92</v>
      </c>
      <c r="AG6" s="22">
        <f t="shared" si="4"/>
        <v>106.01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3.59</v>
      </c>
      <c r="AO6" s="22">
        <f t="shared" si="5"/>
        <v>3.98</v>
      </c>
      <c r="AP6" s="22">
        <f t="shared" si="5"/>
        <v>6.02</v>
      </c>
      <c r="AQ6" s="22">
        <f t="shared" si="5"/>
        <v>7.78</v>
      </c>
      <c r="AR6" s="22">
        <f t="shared" si="5"/>
        <v>9.59</v>
      </c>
      <c r="AS6" s="21" t="str">
        <f>IF(AS7="","",IF(AS7="-","【-】","【"&amp;SUBSTITUTE(TEXT(AS7,"#,##0.00"),"-","△")&amp;"】"))</f>
        <v>【1.50】</v>
      </c>
      <c r="AT6" s="22">
        <f>IF(AT7="",NA(),AT7)</f>
        <v>279.33</v>
      </c>
      <c r="AU6" s="22">
        <f t="shared" ref="AU6:BC6" si="6">IF(AU7="",NA(),AU7)</f>
        <v>231.19</v>
      </c>
      <c r="AV6" s="22">
        <f t="shared" si="6"/>
        <v>153.77000000000001</v>
      </c>
      <c r="AW6" s="22">
        <f t="shared" si="6"/>
        <v>161.54</v>
      </c>
      <c r="AX6" s="22">
        <f t="shared" si="6"/>
        <v>139.06</v>
      </c>
      <c r="AY6" s="22">
        <f t="shared" si="6"/>
        <v>379.08</v>
      </c>
      <c r="AZ6" s="22">
        <f t="shared" si="6"/>
        <v>367.55</v>
      </c>
      <c r="BA6" s="22">
        <f t="shared" si="6"/>
        <v>378.56</v>
      </c>
      <c r="BB6" s="22">
        <f t="shared" si="6"/>
        <v>364.46</v>
      </c>
      <c r="BC6" s="22">
        <f t="shared" si="6"/>
        <v>338.89</v>
      </c>
      <c r="BD6" s="21" t="str">
        <f>IF(BD7="","",IF(BD7="-","【-】","【"&amp;SUBSTITUTE(TEXT(BD7,"#,##0.00"),"-","△")&amp;"】"))</f>
        <v>【243.36】</v>
      </c>
      <c r="BE6" s="22">
        <f>IF(BE7="",NA(),BE7)</f>
        <v>598.49</v>
      </c>
      <c r="BF6" s="22">
        <f t="shared" ref="BF6:BN6" si="7">IF(BF7="",NA(),BF7)</f>
        <v>572.16</v>
      </c>
      <c r="BG6" s="22">
        <f t="shared" si="7"/>
        <v>594.91999999999996</v>
      </c>
      <c r="BH6" s="22">
        <f t="shared" si="7"/>
        <v>854.26</v>
      </c>
      <c r="BI6" s="22">
        <f t="shared" si="7"/>
        <v>606.48</v>
      </c>
      <c r="BJ6" s="22">
        <f t="shared" si="7"/>
        <v>398.98</v>
      </c>
      <c r="BK6" s="22">
        <f t="shared" si="7"/>
        <v>418.68</v>
      </c>
      <c r="BL6" s="22">
        <f t="shared" si="7"/>
        <v>395.68</v>
      </c>
      <c r="BM6" s="22">
        <f t="shared" si="7"/>
        <v>403.72</v>
      </c>
      <c r="BN6" s="22">
        <f t="shared" si="7"/>
        <v>400.21</v>
      </c>
      <c r="BO6" s="21" t="str">
        <f>IF(BO7="","",IF(BO7="-","【-】","【"&amp;SUBSTITUTE(TEXT(BO7,"#,##0.00"),"-","△")&amp;"】"))</f>
        <v>【265.93】</v>
      </c>
      <c r="BP6" s="22">
        <f>IF(BP7="",NA(),BP7)</f>
        <v>102.68</v>
      </c>
      <c r="BQ6" s="22">
        <f t="shared" ref="BQ6:BY6" si="8">IF(BQ7="",NA(),BQ7)</f>
        <v>102.88</v>
      </c>
      <c r="BR6" s="22">
        <f t="shared" si="8"/>
        <v>101.34</v>
      </c>
      <c r="BS6" s="22">
        <f t="shared" si="8"/>
        <v>80.69</v>
      </c>
      <c r="BT6" s="22">
        <f t="shared" si="8"/>
        <v>109.73</v>
      </c>
      <c r="BU6" s="22">
        <f t="shared" si="8"/>
        <v>98.64</v>
      </c>
      <c r="BV6" s="22">
        <f t="shared" si="8"/>
        <v>94.78</v>
      </c>
      <c r="BW6" s="22">
        <f t="shared" si="8"/>
        <v>97.59</v>
      </c>
      <c r="BX6" s="22">
        <f t="shared" si="8"/>
        <v>92.17</v>
      </c>
      <c r="BY6" s="22">
        <f t="shared" si="8"/>
        <v>92.83</v>
      </c>
      <c r="BZ6" s="21" t="str">
        <f>IF(BZ7="","",IF(BZ7="-","【-】","【"&amp;SUBSTITUTE(TEXT(BZ7,"#,##0.00"),"-","△")&amp;"】"))</f>
        <v>【97.82】</v>
      </c>
      <c r="CA6" s="22">
        <f>IF(CA7="",NA(),CA7)</f>
        <v>116.8</v>
      </c>
      <c r="CB6" s="22">
        <f t="shared" ref="CB6:CJ6" si="9">IF(CB7="",NA(),CB7)</f>
        <v>116.01</v>
      </c>
      <c r="CC6" s="22">
        <f t="shared" si="9"/>
        <v>118.91</v>
      </c>
      <c r="CD6" s="22">
        <f t="shared" si="9"/>
        <v>128.29</v>
      </c>
      <c r="CE6" s="22">
        <f t="shared" si="9"/>
        <v>123.26</v>
      </c>
      <c r="CF6" s="22">
        <f t="shared" si="9"/>
        <v>178.92</v>
      </c>
      <c r="CG6" s="22">
        <f t="shared" si="9"/>
        <v>181.3</v>
      </c>
      <c r="CH6" s="22">
        <f t="shared" si="9"/>
        <v>181.71</v>
      </c>
      <c r="CI6" s="22">
        <f t="shared" si="9"/>
        <v>188.51</v>
      </c>
      <c r="CJ6" s="22">
        <f t="shared" si="9"/>
        <v>189.43</v>
      </c>
      <c r="CK6" s="21" t="str">
        <f>IF(CK7="","",IF(CK7="-","【-】","【"&amp;SUBSTITUTE(TEXT(CK7,"#,##0.00"),"-","△")&amp;"】"))</f>
        <v>【177.56】</v>
      </c>
      <c r="CL6" s="22">
        <f>IF(CL7="",NA(),CL7)</f>
        <v>80.489999999999995</v>
      </c>
      <c r="CM6" s="22">
        <f t="shared" ref="CM6:CU6" si="10">IF(CM7="",NA(),CM7)</f>
        <v>75.739999999999995</v>
      </c>
      <c r="CN6" s="22">
        <f t="shared" si="10"/>
        <v>76.040000000000006</v>
      </c>
      <c r="CO6" s="22">
        <f t="shared" si="10"/>
        <v>75.22</v>
      </c>
      <c r="CP6" s="22">
        <f t="shared" si="10"/>
        <v>74.41</v>
      </c>
      <c r="CQ6" s="22">
        <f t="shared" si="10"/>
        <v>55.14</v>
      </c>
      <c r="CR6" s="22">
        <f t="shared" si="10"/>
        <v>55.89</v>
      </c>
      <c r="CS6" s="22">
        <f t="shared" si="10"/>
        <v>55.72</v>
      </c>
      <c r="CT6" s="22">
        <f t="shared" si="10"/>
        <v>55.31</v>
      </c>
      <c r="CU6" s="22">
        <f t="shared" si="10"/>
        <v>55.14</v>
      </c>
      <c r="CV6" s="21" t="str">
        <f>IF(CV7="","",IF(CV7="-","【-】","【"&amp;SUBSTITUTE(TEXT(CV7,"#,##0.00"),"-","△")&amp;"】"))</f>
        <v>【59.81】</v>
      </c>
      <c r="CW6" s="22">
        <f>IF(CW7="",NA(),CW7)</f>
        <v>79.72</v>
      </c>
      <c r="CX6" s="22">
        <f t="shared" ref="CX6:DF6" si="11">IF(CX7="",NA(),CX7)</f>
        <v>85.23</v>
      </c>
      <c r="CY6" s="22">
        <f t="shared" si="11"/>
        <v>84.49</v>
      </c>
      <c r="CZ6" s="22">
        <f t="shared" si="11"/>
        <v>81.739999999999995</v>
      </c>
      <c r="DA6" s="22">
        <f t="shared" si="11"/>
        <v>83.83</v>
      </c>
      <c r="DB6" s="22">
        <f t="shared" si="11"/>
        <v>81.39</v>
      </c>
      <c r="DC6" s="22">
        <f t="shared" si="11"/>
        <v>81.27</v>
      </c>
      <c r="DD6" s="22">
        <f t="shared" si="11"/>
        <v>81.260000000000005</v>
      </c>
      <c r="DE6" s="22">
        <f t="shared" si="11"/>
        <v>80.36</v>
      </c>
      <c r="DF6" s="22">
        <f t="shared" si="11"/>
        <v>80.13</v>
      </c>
      <c r="DG6" s="21" t="str">
        <f>IF(DG7="","",IF(DG7="-","【-】","【"&amp;SUBSTITUTE(TEXT(DG7,"#,##0.00"),"-","△")&amp;"】"))</f>
        <v>【89.42】</v>
      </c>
      <c r="DH6" s="22">
        <f>IF(DH7="",NA(),DH7)</f>
        <v>43.85</v>
      </c>
      <c r="DI6" s="22">
        <f t="shared" ref="DI6:DQ6" si="12">IF(DI7="",NA(),DI7)</f>
        <v>44.99</v>
      </c>
      <c r="DJ6" s="22">
        <f t="shared" si="12"/>
        <v>44.7</v>
      </c>
      <c r="DK6" s="22">
        <f t="shared" si="12"/>
        <v>43.03</v>
      </c>
      <c r="DL6" s="22">
        <f t="shared" si="12"/>
        <v>44.43</v>
      </c>
      <c r="DM6" s="22">
        <f t="shared" si="12"/>
        <v>49.92</v>
      </c>
      <c r="DN6" s="22">
        <f t="shared" si="12"/>
        <v>50.63</v>
      </c>
      <c r="DO6" s="22">
        <f t="shared" si="12"/>
        <v>51.29</v>
      </c>
      <c r="DP6" s="22">
        <f t="shared" si="12"/>
        <v>52.2</v>
      </c>
      <c r="DQ6" s="22">
        <f t="shared" si="12"/>
        <v>52.7</v>
      </c>
      <c r="DR6" s="21" t="str">
        <f>IF(DR7="","",IF(DR7="-","【-】","【"&amp;SUBSTITUTE(TEXT(DR7,"#,##0.00"),"-","△")&amp;"】"))</f>
        <v>【52.02】</v>
      </c>
      <c r="DS6" s="22">
        <f>IF(DS7="",NA(),DS7)</f>
        <v>21.76</v>
      </c>
      <c r="DT6" s="22">
        <f t="shared" ref="DT6:EB6" si="13">IF(DT7="",NA(),DT7)</f>
        <v>23.28</v>
      </c>
      <c r="DU6" s="22">
        <f t="shared" si="13"/>
        <v>24.1</v>
      </c>
      <c r="DV6" s="22">
        <f t="shared" si="13"/>
        <v>19.82</v>
      </c>
      <c r="DW6" s="22">
        <f t="shared" si="13"/>
        <v>19.3</v>
      </c>
      <c r="DX6" s="22">
        <f t="shared" si="13"/>
        <v>16.88</v>
      </c>
      <c r="DY6" s="22">
        <f t="shared" si="13"/>
        <v>18.28</v>
      </c>
      <c r="DZ6" s="22">
        <f t="shared" si="13"/>
        <v>19.61</v>
      </c>
      <c r="EA6" s="22">
        <f t="shared" si="13"/>
        <v>20.73</v>
      </c>
      <c r="EB6" s="22">
        <f t="shared" si="13"/>
        <v>22.86</v>
      </c>
      <c r="EC6" s="21" t="str">
        <f>IF(EC7="","",IF(EC7="-","【-】","【"&amp;SUBSTITUTE(TEXT(EC7,"#,##0.00"),"-","△")&amp;"】"))</f>
        <v>【25.37】</v>
      </c>
      <c r="ED6" s="22">
        <f>IF(ED7="",NA(),ED7)</f>
        <v>1.32</v>
      </c>
      <c r="EE6" s="22">
        <f t="shared" ref="EE6:EM6" si="14">IF(EE7="",NA(),EE7)</f>
        <v>0.88</v>
      </c>
      <c r="EF6" s="22">
        <f t="shared" si="14"/>
        <v>0.67</v>
      </c>
      <c r="EG6" s="22">
        <f t="shared" si="14"/>
        <v>1.49</v>
      </c>
      <c r="EH6" s="22">
        <f t="shared" si="14"/>
        <v>0.63</v>
      </c>
      <c r="EI6" s="22">
        <f t="shared" si="14"/>
        <v>0.52</v>
      </c>
      <c r="EJ6" s="22">
        <f t="shared" si="14"/>
        <v>0.53</v>
      </c>
      <c r="EK6" s="22">
        <f t="shared" si="14"/>
        <v>0.48</v>
      </c>
      <c r="EL6" s="22">
        <f t="shared" si="14"/>
        <v>0.5</v>
      </c>
      <c r="EM6" s="22">
        <f t="shared" si="14"/>
        <v>0.41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384020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58.74</v>
      </c>
      <c r="P7" s="25">
        <v>94.8</v>
      </c>
      <c r="Q7" s="25">
        <v>2673</v>
      </c>
      <c r="R7" s="25">
        <v>20375</v>
      </c>
      <c r="S7" s="25">
        <v>101.59</v>
      </c>
      <c r="T7" s="25">
        <v>200.56</v>
      </c>
      <c r="U7" s="25">
        <v>19225</v>
      </c>
      <c r="V7" s="25">
        <v>12.9</v>
      </c>
      <c r="W7" s="25">
        <v>1490.31</v>
      </c>
      <c r="X7" s="25">
        <v>105.29</v>
      </c>
      <c r="Y7" s="25">
        <v>105.97</v>
      </c>
      <c r="Z7" s="25">
        <v>103.94</v>
      </c>
      <c r="AA7" s="25">
        <v>100.64</v>
      </c>
      <c r="AB7" s="25">
        <v>109.41</v>
      </c>
      <c r="AC7" s="25">
        <v>108.61</v>
      </c>
      <c r="AD7" s="25">
        <v>108.35</v>
      </c>
      <c r="AE7" s="25">
        <v>108.84</v>
      </c>
      <c r="AF7" s="25">
        <v>105.92</v>
      </c>
      <c r="AG7" s="25">
        <v>106.01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3.59</v>
      </c>
      <c r="AO7" s="25">
        <v>3.98</v>
      </c>
      <c r="AP7" s="25">
        <v>6.02</v>
      </c>
      <c r="AQ7" s="25">
        <v>7.78</v>
      </c>
      <c r="AR7" s="25">
        <v>9.59</v>
      </c>
      <c r="AS7" s="25">
        <v>1.5</v>
      </c>
      <c r="AT7" s="25">
        <v>279.33</v>
      </c>
      <c r="AU7" s="25">
        <v>231.19</v>
      </c>
      <c r="AV7" s="25">
        <v>153.77000000000001</v>
      </c>
      <c r="AW7" s="25">
        <v>161.54</v>
      </c>
      <c r="AX7" s="25">
        <v>139.06</v>
      </c>
      <c r="AY7" s="25">
        <v>379.08</v>
      </c>
      <c r="AZ7" s="25">
        <v>367.55</v>
      </c>
      <c r="BA7" s="25">
        <v>378.56</v>
      </c>
      <c r="BB7" s="25">
        <v>364.46</v>
      </c>
      <c r="BC7" s="25">
        <v>338.89</v>
      </c>
      <c r="BD7" s="25">
        <v>243.36</v>
      </c>
      <c r="BE7" s="25">
        <v>598.49</v>
      </c>
      <c r="BF7" s="25">
        <v>572.16</v>
      </c>
      <c r="BG7" s="25">
        <v>594.91999999999996</v>
      </c>
      <c r="BH7" s="25">
        <v>854.26</v>
      </c>
      <c r="BI7" s="25">
        <v>606.48</v>
      </c>
      <c r="BJ7" s="25">
        <v>398.98</v>
      </c>
      <c r="BK7" s="25">
        <v>418.68</v>
      </c>
      <c r="BL7" s="25">
        <v>395.68</v>
      </c>
      <c r="BM7" s="25">
        <v>403.72</v>
      </c>
      <c r="BN7" s="25">
        <v>400.21</v>
      </c>
      <c r="BO7" s="25">
        <v>265.93</v>
      </c>
      <c r="BP7" s="25">
        <v>102.68</v>
      </c>
      <c r="BQ7" s="25">
        <v>102.88</v>
      </c>
      <c r="BR7" s="25">
        <v>101.34</v>
      </c>
      <c r="BS7" s="25">
        <v>80.69</v>
      </c>
      <c r="BT7" s="25">
        <v>109.73</v>
      </c>
      <c r="BU7" s="25">
        <v>98.64</v>
      </c>
      <c r="BV7" s="25">
        <v>94.78</v>
      </c>
      <c r="BW7" s="25">
        <v>97.59</v>
      </c>
      <c r="BX7" s="25">
        <v>92.17</v>
      </c>
      <c r="BY7" s="25">
        <v>92.83</v>
      </c>
      <c r="BZ7" s="25">
        <v>97.82</v>
      </c>
      <c r="CA7" s="25">
        <v>116.8</v>
      </c>
      <c r="CB7" s="25">
        <v>116.01</v>
      </c>
      <c r="CC7" s="25">
        <v>118.91</v>
      </c>
      <c r="CD7" s="25">
        <v>128.29</v>
      </c>
      <c r="CE7" s="25">
        <v>123.26</v>
      </c>
      <c r="CF7" s="25">
        <v>178.92</v>
      </c>
      <c r="CG7" s="25">
        <v>181.3</v>
      </c>
      <c r="CH7" s="25">
        <v>181.71</v>
      </c>
      <c r="CI7" s="25">
        <v>188.51</v>
      </c>
      <c r="CJ7" s="25">
        <v>189.43</v>
      </c>
      <c r="CK7" s="25">
        <v>177.56</v>
      </c>
      <c r="CL7" s="25">
        <v>80.489999999999995</v>
      </c>
      <c r="CM7" s="25">
        <v>75.739999999999995</v>
      </c>
      <c r="CN7" s="25">
        <v>76.040000000000006</v>
      </c>
      <c r="CO7" s="25">
        <v>75.22</v>
      </c>
      <c r="CP7" s="25">
        <v>74.41</v>
      </c>
      <c r="CQ7" s="25">
        <v>55.14</v>
      </c>
      <c r="CR7" s="25">
        <v>55.89</v>
      </c>
      <c r="CS7" s="25">
        <v>55.72</v>
      </c>
      <c r="CT7" s="25">
        <v>55.31</v>
      </c>
      <c r="CU7" s="25">
        <v>55.14</v>
      </c>
      <c r="CV7" s="25">
        <v>59.81</v>
      </c>
      <c r="CW7" s="25">
        <v>79.72</v>
      </c>
      <c r="CX7" s="25">
        <v>85.23</v>
      </c>
      <c r="CY7" s="25">
        <v>84.49</v>
      </c>
      <c r="CZ7" s="25">
        <v>81.739999999999995</v>
      </c>
      <c r="DA7" s="25">
        <v>83.83</v>
      </c>
      <c r="DB7" s="25">
        <v>81.39</v>
      </c>
      <c r="DC7" s="25">
        <v>81.27</v>
      </c>
      <c r="DD7" s="25">
        <v>81.260000000000005</v>
      </c>
      <c r="DE7" s="25">
        <v>80.36</v>
      </c>
      <c r="DF7" s="25">
        <v>80.13</v>
      </c>
      <c r="DG7" s="25">
        <v>89.42</v>
      </c>
      <c r="DH7" s="25">
        <v>43.85</v>
      </c>
      <c r="DI7" s="25">
        <v>44.99</v>
      </c>
      <c r="DJ7" s="25">
        <v>44.7</v>
      </c>
      <c r="DK7" s="25">
        <v>43.03</v>
      </c>
      <c r="DL7" s="25">
        <v>44.43</v>
      </c>
      <c r="DM7" s="25">
        <v>49.92</v>
      </c>
      <c r="DN7" s="25">
        <v>50.63</v>
      </c>
      <c r="DO7" s="25">
        <v>51.29</v>
      </c>
      <c r="DP7" s="25">
        <v>52.2</v>
      </c>
      <c r="DQ7" s="25">
        <v>52.7</v>
      </c>
      <c r="DR7" s="25">
        <v>52.02</v>
      </c>
      <c r="DS7" s="25">
        <v>21.76</v>
      </c>
      <c r="DT7" s="25">
        <v>23.28</v>
      </c>
      <c r="DU7" s="25">
        <v>24.1</v>
      </c>
      <c r="DV7" s="25">
        <v>19.82</v>
      </c>
      <c r="DW7" s="25">
        <v>19.3</v>
      </c>
      <c r="DX7" s="25">
        <v>16.88</v>
      </c>
      <c r="DY7" s="25">
        <v>18.28</v>
      </c>
      <c r="DZ7" s="25">
        <v>19.61</v>
      </c>
      <c r="EA7" s="25">
        <v>20.73</v>
      </c>
      <c r="EB7" s="25">
        <v>22.86</v>
      </c>
      <c r="EC7" s="25">
        <v>25.37</v>
      </c>
      <c r="ED7" s="25">
        <v>1.32</v>
      </c>
      <c r="EE7" s="25">
        <v>0.88</v>
      </c>
      <c r="EF7" s="25">
        <v>0.67</v>
      </c>
      <c r="EG7" s="25">
        <v>1.49</v>
      </c>
      <c r="EH7" s="25">
        <v>0.63</v>
      </c>
      <c r="EI7" s="25">
        <v>0.52</v>
      </c>
      <c r="EJ7" s="25">
        <v>0.53</v>
      </c>
      <c r="EK7" s="25">
        <v>0.48</v>
      </c>
      <c r="EL7" s="25">
        <v>0.5</v>
      </c>
      <c r="EM7" s="25">
        <v>0.41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107</v>
      </c>
      <c r="F13" t="s">
        <v>107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L20017@town.tobe.ehime.jp</cp:lastModifiedBy>
  <cp:lastPrinted>2025-02-03T00:16:25Z</cp:lastPrinted>
  <dcterms:created xsi:type="dcterms:W3CDTF">2025-01-24T06:54:16Z</dcterms:created>
  <dcterms:modified xsi:type="dcterms:W3CDTF">2025-03-02T23:46:31Z</dcterms:modified>
  <cp:category/>
</cp:coreProperties>
</file>